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7300" windowHeight="13620" activeTab="1"/>
  </bookViews>
  <sheets>
    <sheet name="No Inflation" sheetId="1" r:id="rId1"/>
    <sheet name="Inf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2"/>
          </rPr>
          <t xml:space="preserve">ckmapawatt: Enter in your electricity cost </t>
        </r>
      </text>
    </comment>
    <comment ref="A2" authorId="0">
      <text>
        <r>
          <rPr>
            <sz val="10"/>
            <rFont val="Arial"/>
            <family val="2"/>
          </rPr>
          <t xml:space="preserve">ckmapawatt: How many hours per day do you keep the light on? </t>
        </r>
      </text>
    </comment>
    <comment ref="I8" authorId="0">
      <text>
        <r>
          <rPr>
            <sz val="10"/>
            <rFont val="Arial"/>
            <family val="2"/>
          </rPr>
          <t xml:space="preserve">ckmapawatt: : Pharox website says 6 times longer than CFL. I'm subtracint 1000 hours because I saw somewhere else it was just 50,000 hrs. I wish manufacture would post hours not years </t>
        </r>
      </text>
    </comment>
  </commentList>
</comments>
</file>

<file path=xl/sharedStrings.xml><?xml version="1.0" encoding="utf-8"?>
<sst xmlns="http://schemas.openxmlformats.org/spreadsheetml/2006/main" count="58" uniqueCount="27">
  <si>
    <t>Electricity Cost (cent/kWh)</t>
  </si>
  <si>
    <t>Light on/Day (hrs)</t>
  </si>
  <si>
    <t>Reference Brand</t>
  </si>
  <si>
    <t>Type</t>
  </si>
  <si>
    <t>Watts</t>
  </si>
  <si>
    <t>Lumens</t>
  </si>
  <si>
    <t>Lumens/ Watt</t>
  </si>
  <si>
    <t>Price/Bulb</t>
  </si>
  <si>
    <t>Annual Operating Cost</t>
  </si>
  <si>
    <t>Life (Hours)</t>
  </si>
  <si>
    <r>
      <t>http://genet.gelighting.com/LightProducts/Dispatcher?REQUEST=CONSUMERSPECPAGE&amp;PRODUCTCODE=71970&amp;BreadCrumbValues=General%20Purpose_Standard_</t>
    </r>
    <r>
      <rPr>
        <sz val="10"/>
        <rFont val="Arial"/>
        <family val="2"/>
      </rPr>
      <t>,A19&amp;ModelSelectionFilter=FT0010:General%20Purpose_Standard</t>
    </r>
  </si>
  <si>
    <t>GE A19 long life</t>
  </si>
  <si>
    <t>Incandescent</t>
  </si>
  <si>
    <t>http://www.homedepot.com/webapp/wcs/stores/servlet/Navigation?id=4566&amp;jspStoreDir=hdus&amp;catalogId=10053&amp;marketID=401&amp;locStoreNum=8125&amp;N=4566%2B90401&amp;langId=-1&amp;linktype=brand&amp;storeId=10051&amp;ddkey=THDStoreFinder</t>
  </si>
  <si>
    <t>n:vision</t>
  </si>
  <si>
    <t>CFL</t>
  </si>
  <si>
    <t>http://store.mypharox.com/Pharox60--6-Watt-Dimmable-LED-Bulb-40110V41_p_2.html</t>
  </si>
  <si>
    <t>Pharox 60</t>
  </si>
  <si>
    <t>LED</t>
  </si>
  <si>
    <t>Year</t>
  </si>
  <si>
    <t>Hours</t>
  </si>
  <si>
    <t>http://blog.mapawatt.com/2009/10/03/best-lighting-cost-comparison-incandescent-cfl-led/</t>
  </si>
  <si>
    <t>Electricity inflation</t>
  </si>
  <si>
    <t>per annum</t>
  </si>
  <si>
    <t>Thanks to</t>
  </si>
  <si>
    <t>where I got the idea for this.</t>
  </si>
  <si>
    <t>per annum ABOVE general inflation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</si>
</sst>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.00;\-[$$-409]#,##0.00"/>
    <numFmt numFmtId="169" formatCode="0.0"/>
    <numFmt numFmtId="170" formatCode="[$$-409]#,##0.00;[Red]\-[$$-409]#,##0.00"/>
    <numFmt numFmtId="171" formatCode="[$$-409]#,##0.00"/>
    <numFmt numFmtId="172" formatCode="[$$-409]#,##0.000"/>
    <numFmt numFmtId="173" formatCode="General"/>
    <numFmt numFmtId="174" formatCode="[$$-409]#,##0.00"/>
  </numFmts>
  <fonts count="8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Calibri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168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70175"/>
          <c:h val="0.9275"/>
        </c:manualLayout>
      </c:layout>
      <c:lineChart>
        <c:grouping val="standard"/>
        <c:varyColors val="0"/>
        <c:ser>
          <c:idx val="1"/>
          <c:order val="0"/>
          <c:tx>
            <c:strRef>
              <c:f>'No Inflation'!$A$14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Inflation'!$B$14:$AK$14</c:f>
              <c:numCache/>
            </c:numRef>
          </c:val>
          <c:smooth val="0"/>
        </c:ser>
        <c:ser>
          <c:idx val="2"/>
          <c:order val="1"/>
          <c:tx>
            <c:strRef>
              <c:f>'No Inflation'!$A$15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Inflation'!$B$15:$AK$15</c:f>
              <c:numCache/>
            </c:numRef>
          </c:val>
          <c:smooth val="0"/>
        </c:ser>
        <c:ser>
          <c:idx val="3"/>
          <c:order val="2"/>
          <c:tx>
            <c:strRef>
              <c:f>'No Inflation'!$A$16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'No Inflation'!$B$13:$AK$13</c:f>
              <c:numCache/>
            </c:numRef>
          </c:cat>
          <c:val>
            <c:numRef>
              <c:f>'No Inflation'!$B$16:$AK$16</c:f>
              <c:numCache/>
            </c:numRef>
          </c:val>
          <c:smooth val="0"/>
        </c:ser>
        <c:marker val="1"/>
        <c:axId val="13864514"/>
        <c:axId val="57671763"/>
      </c:lineChart>
      <c:catAx>
        <c:axId val="13864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71763"/>
        <c:crosses val="autoZero"/>
        <c:auto val="1"/>
        <c:lblOffset val="100"/>
        <c:tickLblSkip val="2"/>
        <c:noMultiLvlLbl val="0"/>
      </c:catAx>
      <c:valAx>
        <c:axId val="57671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4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7325"/>
          <c:w val="0.236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325"/>
          <c:w val="0.7445"/>
          <c:h val="0.9275"/>
        </c:manualLayout>
      </c:layout>
      <c:lineChart>
        <c:grouping val="standard"/>
        <c:varyColors val="0"/>
        <c:ser>
          <c:idx val="2"/>
          <c:order val="0"/>
          <c:tx>
            <c:strRef>
              <c:f>Inflation!$A$14</c:f>
              <c:strCache>
                <c:ptCount val="1"/>
                <c:pt idx="0">
                  <c:v>Incandescent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Inflation!$B$14:$AK$14</c:f>
              <c:numCache/>
            </c:numRef>
          </c:val>
          <c:smooth val="0"/>
        </c:ser>
        <c:ser>
          <c:idx val="3"/>
          <c:order val="1"/>
          <c:tx>
            <c:strRef>
              <c:f>Inflation!$A$15</c:f>
              <c:strCache>
                <c:ptCount val="1"/>
                <c:pt idx="0">
                  <c:v>CFL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Inflation!$B$15:$AK$15</c:f>
              <c:numCache/>
            </c:numRef>
          </c:val>
          <c:smooth val="0"/>
        </c:ser>
        <c:ser>
          <c:idx val="0"/>
          <c:order val="2"/>
          <c:tx>
            <c:strRef>
              <c:f>Inflation!$A$16</c:f>
              <c:strCache>
                <c:ptCount val="1"/>
                <c:pt idx="0">
                  <c:v>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Inflation!$B$13:$AK$13</c:f>
              <c:numCache/>
            </c:numRef>
          </c:cat>
          <c:val>
            <c:numRef>
              <c:f>Inflation!$B$16:$AK$16</c:f>
              <c:numCache/>
            </c:numRef>
          </c:val>
          <c:smooth val="0"/>
        </c:ser>
        <c:marker val="1"/>
        <c:axId val="49283820"/>
        <c:axId val="40901197"/>
      </c:lineChart>
      <c:catAx>
        <c:axId val="4928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01197"/>
        <c:crosses val="autoZero"/>
        <c:auto val="1"/>
        <c:lblOffset val="100"/>
        <c:tickLblSkip val="2"/>
        <c:noMultiLvlLbl val="0"/>
      </c:catAx>
      <c:valAx>
        <c:axId val="409011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8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75"/>
          <c:y val="0.37325"/>
          <c:w val="0.202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39528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5</xdr:col>
      <xdr:colOff>295275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3819525"/>
        <a:ext cx="46196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enet.gelighting.com/LightProducts/Dispatcher?REQUEST=CONSUMERSPECPAGE&amp;PRODUCTCODE=71970&amp;BreadCrumbValues=General%20Purpose_Standard_" TargetMode="External" /><Relationship Id="rId2" Type="http://schemas.openxmlformats.org/officeDocument/2006/relationships/hyperlink" Target="http://www.homedepot.com/webapp/wcs/stores/servlet/Navigation?id=4566&amp;jspStoreDir=hdus&amp;catalogId=10053&amp;marketID=401&amp;locStoreNum=8125&amp;N=4566%2B90401&amp;langId=-1&amp;linktype=brand&amp;storeId=10051&amp;ddkey=THDStoreFinder" TargetMode="External" /><Relationship Id="rId3" Type="http://schemas.openxmlformats.org/officeDocument/2006/relationships/hyperlink" Target="http://store.mypharox.com/Pharox60--6-Watt-Dimmable-LED-Bulb-40110V41_p_2.html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selection activeCell="C9" sqref="C9"/>
    </sheetView>
  </sheetViews>
  <sheetFormatPr defaultColWidth="11.57421875" defaultRowHeight="12.75"/>
  <cols>
    <col min="1" max="1" width="1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</v>
      </c>
      <c r="C3" t="s">
        <v>23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.75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R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>Q13+1</f>
        <v>16</v>
      </c>
      <c r="S13">
        <f>R13+1</f>
        <v>17</v>
      </c>
      <c r="T13">
        <f>S13+1</f>
        <v>18</v>
      </c>
      <c r="U13">
        <f>T13+1</f>
        <v>19</v>
      </c>
      <c r="V13">
        <f>U13+1</f>
        <v>20</v>
      </c>
      <c r="W13">
        <f>V13+1</f>
        <v>21</v>
      </c>
      <c r="X13">
        <f>W13+1</f>
        <v>22</v>
      </c>
      <c r="Y13">
        <f>X13+1</f>
        <v>23</v>
      </c>
      <c r="Z13">
        <f aca="true" t="shared" si="1" ref="Z13:AF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aca="true" t="shared" si="2" ref="AF13:AK13">AE13+1</f>
        <v>30</v>
      </c>
      <c r="AG13">
        <f t="shared" si="2"/>
        <v>31</v>
      </c>
      <c r="AH13">
        <f t="shared" si="2"/>
        <v>32</v>
      </c>
      <c r="AI13">
        <f t="shared" si="2"/>
        <v>33</v>
      </c>
      <c r="AJ13">
        <f t="shared" si="2"/>
        <v>34</v>
      </c>
      <c r="AK13">
        <f t="shared" si="2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9.072000000000001</v>
      </c>
      <c r="D14" s="16">
        <f>$D6*D$12/1000*$B$1*(1+$B$3)^D$13+ROUNDUP(((D$12+0.001)/$I6),0)*$G6</f>
        <v>18.144000000000002</v>
      </c>
      <c r="E14" s="16">
        <f>$D6*E$12/1000*$B$1*(1+$B$3)^E$13+ROUNDUP(((E$12+0.001)/$I6),0)*$G6</f>
        <v>27.216</v>
      </c>
      <c r="F14" s="16">
        <f>$D6*F$12/1000*$B$1*(1+$B$3)^F$13+ROUNDUP(((F$12+0.001)/$I6),0)*$G6</f>
        <v>36.288000000000004</v>
      </c>
      <c r="G14" s="16">
        <f>$D6*G$12/1000*$B$1*(1+$B$3)^G$13+ROUNDUP(((G$12+0.001)/$I6),0)*$G6</f>
        <v>45.36000000000001</v>
      </c>
      <c r="H14" s="16">
        <f>$D6*H$12/1000*$B$1*(1+$B$3)^H$13+ROUNDUP(((H$12+0.001)/$I6),0)*$G6</f>
        <v>54.432</v>
      </c>
      <c r="I14" s="16">
        <f>$D6*I$12/1000*$B$1*(1+$B$3)^I$13+ROUNDUP(((I$12+0.001)/$I6),0)*$G6</f>
        <v>63.504</v>
      </c>
      <c r="J14" s="16">
        <f>$D6*J$12/1000*$B$1*(1+$B$3)^J$13+ROUNDUP(((J$12+0.001)/$I6),0)*$G6</f>
        <v>72.57600000000001</v>
      </c>
      <c r="K14" s="16">
        <f>$D6*K$12/1000*$B$1*(1+$B$3)^K$13+ROUNDUP(((K$12+0.001)/$I6),0)*$G6</f>
        <v>81.64800000000001</v>
      </c>
      <c r="L14" s="16">
        <f>$D6*L$12/1000*$B$1*(1+$B$3)^L$13+ROUNDUP(((L$12+0.001)/$I6),0)*$G6</f>
        <v>90.72000000000001</v>
      </c>
      <c r="M14" s="16">
        <f>$D6*M$12/1000*$B$1*(1+$B$3)^M$13+ROUNDUP(((M$12+0.001)/$I6),0)*$G6</f>
        <v>99.792</v>
      </c>
      <c r="N14" s="16">
        <f>$D6*N$12/1000*$B$1*(1+$B$3)^N$13+ROUNDUP(((N$12+0.001)/$I6),0)*$G6</f>
        <v>108.864</v>
      </c>
      <c r="O14" s="16">
        <f>$D6*O$12/1000*$B$1*(1+$B$3)^O$13+ROUNDUP(((O$12+0.001)/$I6),0)*$G6</f>
        <v>117.93599999999999</v>
      </c>
      <c r="P14" s="16">
        <f>$D6*P$12/1000*$B$1*(1+$B$3)^P$13+ROUNDUP(((P$12+0.001)/$I6),0)*$G6</f>
        <v>127.008</v>
      </c>
      <c r="Q14" s="16">
        <f>$D6*Q$12/1000*$B$1*(1+$B$3)^Q$13+ROUNDUP(((Q$12+0.001)/$I6),0)*$G6</f>
        <v>136.07999999999998</v>
      </c>
      <c r="R14" s="16">
        <f>$D6*R$12/1000*$B$1*(1+$B$3)^R$13+ROUNDUP(((R$12+0.001)/$I6),0)*$G6</f>
        <v>145.15200000000002</v>
      </c>
      <c r="S14" s="16">
        <f>$D6*S$12/1000*$B$1*(1+$B$3)^S$13+ROUNDUP(((S$12+0.001)/$I6),0)*$G6</f>
        <v>154.22400000000002</v>
      </c>
      <c r="T14" s="16">
        <f>$D6*T$12/1000*$B$1*(1+$B$3)^T$13+ROUNDUP(((T$12+0.001)/$I6),0)*$G6</f>
        <v>163.29600000000002</v>
      </c>
      <c r="U14" s="16">
        <f>$D6*U$12/1000*$B$1*(1+$B$3)^U$13+ROUNDUP(((U$12+0.001)/$I6),0)*$G6</f>
        <v>172.36800000000002</v>
      </c>
      <c r="V14" s="16">
        <f>$D6*V$12/1000*$B$1*(1+$B$3)^V$13+ROUNDUP(((V$12+0.001)/$I6),0)*$G6</f>
        <v>181.44000000000003</v>
      </c>
      <c r="W14" s="16">
        <f>$D6*W$12/1000*$B$1*(1+$B$3)^W$13+ROUNDUP(((W$12+0.001)/$I6),0)*$G6</f>
        <v>190.512</v>
      </c>
      <c r="X14" s="16">
        <f>$D6*X$12/1000*$B$1*(1+$B$3)^X$13+ROUNDUP(((X$12+0.001)/$I6),0)*$G6</f>
        <v>199.584</v>
      </c>
      <c r="Y14" s="16">
        <f>$D6*Y$12/1000*$B$1*(1+$B$3)^Y$13+ROUNDUP(((Y$12+0.001)/$I6),0)*$G6</f>
        <v>208.656</v>
      </c>
      <c r="Z14" s="16">
        <f>$D6*Z$12/1000*$B$1*(1+$B$3)^Z$13+ROUNDUP(((Z$12+0.001)/$I6),0)*$G6</f>
        <v>217.728</v>
      </c>
      <c r="AA14" s="16">
        <f>$D6*AA$12/1000*$B$1*(1+$B$3)^AA$13+ROUNDUP(((AA$12+0.001)/$I6),0)*$G6</f>
        <v>226.8</v>
      </c>
      <c r="AB14" s="16">
        <f>$D6*AB$12/1000*$B$1*(1+$B$3)^AB$13+ROUNDUP(((AB$12+0.001)/$I6),0)*$G6</f>
        <v>235.87199999999999</v>
      </c>
      <c r="AC14" s="16">
        <f>$D6*AC$12/1000*$B$1*(1+$B$3)^AC$13+ROUNDUP(((AC$12+0.001)/$I6),0)*$G6</f>
        <v>244.94400000000002</v>
      </c>
      <c r="AD14" s="16">
        <f>$D6*AD$12/1000*$B$1*(1+$B$3)^AD$13+ROUNDUP(((AD$12+0.001)/$I6),0)*$G6</f>
        <v>254.016</v>
      </c>
      <c r="AE14" s="16">
        <f>$D6*AE$12/1000*$B$1*(1+$B$3)^AE$13+ROUNDUP(((AE$12+0.001)/$I6),0)*$G6</f>
        <v>263.088</v>
      </c>
      <c r="AF14" s="16">
        <f>$D6*AF$12/1000*$B$1*(1+$B$3)^AF$13+ROUNDUP(((AF$12+0.001)/$I6),0)*$G6</f>
        <v>272.15999999999997</v>
      </c>
      <c r="AG14" s="16">
        <f>$D6*AG$12/1000*$B$1*(1+$B$3)^AG$13+ROUNDUP(((AG$12+0.001)/$I6),0)*$G6</f>
        <v>281.232</v>
      </c>
      <c r="AH14" s="16">
        <f>$D6*AH$12/1000*$B$1*(1+$B$3)^AH$13+ROUNDUP(((AH$12+0.001)/$I6),0)*$G6</f>
        <v>290.30400000000003</v>
      </c>
      <c r="AI14" s="16">
        <f>$D6*AI$12/1000*$B$1*(1+$B$3)^AI$13+ROUNDUP(((AI$12+0.001)/$I6),0)*$G6</f>
        <v>299.37600000000003</v>
      </c>
      <c r="AJ14" s="16">
        <f>$D6*AJ$12/1000*$B$1*(1+$B$3)^AJ$13+ROUNDUP(((AJ$12+0.001)/$I6),0)*$G6</f>
        <v>308.44800000000004</v>
      </c>
      <c r="AK14" s="16">
        <f>$D6*AK$12/1000*$B$1*(1+$B$3)^AK$13+ROUNDUP(((AK$12+0.001)/$I6),0)*$G6</f>
        <v>317.52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3.504</v>
      </c>
      <c r="D15" s="16">
        <f>$D7*D$12/1000*$B$1*(1+$B$3)^D$13+ROUNDUP(((D$12+0.001)/$I7),0)*$G7</f>
        <v>5.548</v>
      </c>
      <c r="E15" s="16">
        <f>$D7*E$12/1000*$B$1*(1+$B$3)^E$13+ROUNDUP(((E$12+0.001)/$I7),0)*$G7</f>
        <v>7.5920000000000005</v>
      </c>
      <c r="F15" s="16">
        <f>$D7*F$12/1000*$B$1*(1+$B$3)^F$13+ROUNDUP(((F$12+0.001)/$I7),0)*$G7</f>
        <v>9.636</v>
      </c>
      <c r="G15" s="16">
        <f>$D7*G$12/1000*$B$1*(1+$B$3)^G$13+ROUNDUP(((G$12+0.001)/$I7),0)*$G7</f>
        <v>11.68</v>
      </c>
      <c r="H15" s="16">
        <f>$D7*H$12/1000*$B$1*(1+$B$3)^H$13+ROUNDUP(((H$12+0.001)/$I7),0)*$G7</f>
        <v>13.724</v>
      </c>
      <c r="I15" s="16">
        <f>$D7*I$12/1000*$B$1*(1+$B$3)^I$13+ROUNDUP(((I$12+0.001)/$I7),0)*$G7</f>
        <v>17.228</v>
      </c>
      <c r="J15" s="16">
        <f>$D7*J$12/1000*$B$1*(1+$B$3)^J$13+ROUNDUP(((J$12+0.001)/$I7),0)*$G7</f>
        <v>19.272</v>
      </c>
      <c r="K15" s="16">
        <f>$D7*K$12/1000*$B$1*(1+$B$3)^K$13+ROUNDUP(((K$12+0.001)/$I7),0)*$G7</f>
        <v>21.316000000000003</v>
      </c>
      <c r="L15" s="16">
        <f>$D7*L$12/1000*$B$1*(1+$B$3)^L$13+ROUNDUP(((L$12+0.001)/$I7),0)*$G7</f>
        <v>23.36</v>
      </c>
      <c r="M15" s="16">
        <f>$D7*M$12/1000*$B$1*(1+$B$3)^M$13+ROUNDUP(((M$12+0.001)/$I7),0)*$G7</f>
        <v>25.404000000000003</v>
      </c>
      <c r="N15" s="16">
        <f>$D7*N$12/1000*$B$1*(1+$B$3)^N$13+ROUNDUP(((N$12+0.001)/$I7),0)*$G7</f>
        <v>27.448</v>
      </c>
      <c r="O15" s="16">
        <f>$D7*O$12/1000*$B$1*(1+$B$3)^O$13+ROUNDUP(((O$12+0.001)/$I7),0)*$G7</f>
        <v>29.492000000000004</v>
      </c>
      <c r="P15" s="16">
        <f>$D7*P$12/1000*$B$1*(1+$B$3)^P$13+ROUNDUP(((P$12+0.001)/$I7),0)*$G7</f>
        <v>32.996</v>
      </c>
      <c r="Q15" s="16">
        <f>$D7*Q$12/1000*$B$1*(1+$B$3)^Q$13+ROUNDUP(((Q$12+0.001)/$I7),0)*$G7</f>
        <v>35.040000000000006</v>
      </c>
      <c r="R15" s="16">
        <f>$D7*R$12/1000*$B$1*(1+$B$3)^R$13+ROUNDUP(((R$12+0.001)/$I7),0)*$G7</f>
        <v>37.084</v>
      </c>
      <c r="S15" s="16">
        <f>$D7*S$12/1000*$B$1*(1+$B$3)^S$13+ROUNDUP(((S$12+0.001)/$I7),0)*$G7</f>
        <v>39.12800000000001</v>
      </c>
      <c r="T15" s="16">
        <f>$D7*T$12/1000*$B$1*(1+$B$3)^T$13+ROUNDUP(((T$12+0.001)/$I7),0)*$G7</f>
        <v>41.172000000000004</v>
      </c>
      <c r="U15" s="16">
        <f>$D7*U$12/1000*$B$1*(1+$B$3)^U$13+ROUNDUP(((U$12+0.001)/$I7),0)*$G7</f>
        <v>43.21600000000001</v>
      </c>
      <c r="V15" s="16">
        <f>$D7*V$12/1000*$B$1*(1+$B$3)^V$13+ROUNDUP(((V$12+0.001)/$I7),0)*$G7</f>
        <v>45.260000000000005</v>
      </c>
      <c r="W15" s="16">
        <f>$D7*W$12/1000*$B$1*(1+$B$3)^W$13+ROUNDUP(((W$12+0.001)/$I7),0)*$G7</f>
        <v>48.76400000000001</v>
      </c>
      <c r="X15" s="16">
        <f>$D7*X$12/1000*$B$1*(1+$B$3)^X$13+ROUNDUP(((X$12+0.001)/$I7),0)*$G7</f>
        <v>50.80800000000001</v>
      </c>
      <c r="Y15" s="16">
        <f>$D7*Y$12/1000*$B$1*(1+$B$3)^Y$13+ROUNDUP(((Y$12+0.001)/$I7),0)*$G7</f>
        <v>52.852000000000004</v>
      </c>
      <c r="Z15" s="16">
        <f>$D7*Z$12/1000*$B$1*(1+$B$3)^Z$13+ROUNDUP(((Z$12+0.001)/$I7),0)*$G7</f>
        <v>54.896</v>
      </c>
      <c r="AA15" s="16">
        <f>$D7*AA$12/1000*$B$1*(1+$B$3)^AA$13+ROUNDUP(((AA$12+0.001)/$I7),0)*$G7</f>
        <v>56.94</v>
      </c>
      <c r="AB15" s="16">
        <f>$D7*AB$12/1000*$B$1*(1+$B$3)^AB$13+ROUNDUP(((AB$12+0.001)/$I7),0)*$G7</f>
        <v>58.98400000000001</v>
      </c>
      <c r="AC15" s="16">
        <f>$D7*AC$12/1000*$B$1*(1+$B$3)^AC$13+ROUNDUP(((AC$12+0.001)/$I7),0)*$G7</f>
        <v>61.028000000000006</v>
      </c>
      <c r="AD15" s="16">
        <f>$D7*AD$12/1000*$B$1*(1+$B$3)^AD$13+ROUNDUP(((AD$12+0.001)/$I7),0)*$G7</f>
        <v>64.53200000000001</v>
      </c>
      <c r="AE15" s="16">
        <f>$D7*AE$12/1000*$B$1*(1+$B$3)^AE$13+ROUNDUP(((AE$12+0.001)/$I7),0)*$G7</f>
        <v>66.57600000000001</v>
      </c>
      <c r="AF15" s="16">
        <f>$D7*AF$12/1000*$B$1*(1+$B$3)^AF$13+ROUNDUP(((AF$12+0.001)/$I7),0)*$G7</f>
        <v>68.62</v>
      </c>
      <c r="AG15" s="16">
        <f>$D7*AG$12/1000*$B$1*(1+$B$3)^AG$13+ROUNDUP(((AG$12+0.001)/$I7),0)*$G7</f>
        <v>70.664</v>
      </c>
      <c r="AH15" s="16">
        <f>$D7*AH$12/1000*$B$1*(1+$B$3)^AH$13+ROUNDUP(((AH$12+0.001)/$I7),0)*$G7</f>
        <v>72.708</v>
      </c>
      <c r="AI15" s="16">
        <f>$D7*AI$12/1000*$B$1*(1+$B$3)^AI$13+ROUNDUP(((AI$12+0.001)/$I7),0)*$G7</f>
        <v>74.752</v>
      </c>
      <c r="AJ15" s="16">
        <f>$D7*AJ$12/1000*$B$1*(1+$B$3)^AJ$13+ROUNDUP(((AJ$12+0.001)/$I7),0)*$G7</f>
        <v>76.796</v>
      </c>
      <c r="AK15" s="16">
        <f>$D7*AK$12/1000*$B$1*(1+$B$3)^AK$13+ROUNDUP(((AK$12+0.001)/$I7),0)*$G7</f>
        <v>80.30000000000001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40.876</v>
      </c>
      <c r="D16" s="16">
        <f>$D8*D$12/1000*$B$1*(1+$B$3)^D$13+ROUNDUP(((D$12+0.001)/$I8),0)*$G8</f>
        <v>41.752</v>
      </c>
      <c r="E16" s="16">
        <f>$D8*E$12/1000*$B$1*(1+$B$3)^E$13+ROUNDUP(((E$12+0.001)/$I8),0)*$G8</f>
        <v>42.628</v>
      </c>
      <c r="F16" s="16">
        <f>$D8*F$12/1000*$B$1*(1+$B$3)^F$13+ROUNDUP(((F$12+0.001)/$I8),0)*$G8</f>
        <v>43.504</v>
      </c>
      <c r="G16" s="16">
        <f>$D8*G$12/1000*$B$1*(1+$B$3)^G$13+ROUNDUP(((G$12+0.001)/$I8),0)*$G8</f>
        <v>44.38</v>
      </c>
      <c r="H16" s="16">
        <f>$D8*H$12/1000*$B$1*(1+$B$3)^H$13+ROUNDUP(((H$12+0.001)/$I8),0)*$G8</f>
        <v>45.256</v>
      </c>
      <c r="I16" s="16">
        <f>$D8*I$12/1000*$B$1*(1+$B$3)^I$13+ROUNDUP(((I$12+0.001)/$I8),0)*$G8</f>
        <v>46.132</v>
      </c>
      <c r="J16" s="16">
        <f>$D8*J$12/1000*$B$1*(1+$B$3)^J$13+ROUNDUP(((J$12+0.001)/$I8),0)*$G8</f>
        <v>47.008</v>
      </c>
      <c r="K16" s="16">
        <f>$D8*K$12/1000*$B$1*(1+$B$3)^K$13+ROUNDUP(((K$12+0.001)/$I8),0)*$G8</f>
        <v>47.884</v>
      </c>
      <c r="L16" s="16">
        <f>$D8*L$12/1000*$B$1*(1+$B$3)^L$13+ROUNDUP(((L$12+0.001)/$I8),0)*$G8</f>
        <v>48.76</v>
      </c>
      <c r="M16" s="16">
        <f>$D8*M$12/1000*$B$1*(1+$B$3)^M$13+ROUNDUP(((M$12+0.001)/$I8),0)*$G8</f>
        <v>49.636</v>
      </c>
      <c r="N16" s="16">
        <f>$D8*N$12/1000*$B$1*(1+$B$3)^N$13+ROUNDUP(((N$12+0.001)/$I8),0)*$G8</f>
        <v>50.512</v>
      </c>
      <c r="O16" s="16">
        <f>$D8*O$12/1000*$B$1*(1+$B$3)^O$13+ROUNDUP(((O$12+0.001)/$I8),0)*$G8</f>
        <v>51.388</v>
      </c>
      <c r="P16" s="16">
        <f>$D8*P$12/1000*$B$1*(1+$B$3)^P$13+ROUNDUP(((P$12+0.001)/$I8),0)*$G8</f>
        <v>52.264</v>
      </c>
      <c r="Q16" s="16">
        <f>$D8*Q$12/1000*$B$1*(1+$B$3)^Q$13+ROUNDUP(((Q$12+0.001)/$I8),0)*$G8</f>
        <v>53.14</v>
      </c>
      <c r="R16" s="16">
        <f>$D8*R$12/1000*$B$1*(1+$B$3)^R$13+ROUNDUP(((R$12+0.001)/$I8),0)*$G8</f>
        <v>54.016</v>
      </c>
      <c r="S16" s="16">
        <f>$D8*S$12/1000*$B$1*(1+$B$3)^S$13+ROUNDUP(((S$12+0.001)/$I8),0)*$G8</f>
        <v>54.891999999999996</v>
      </c>
      <c r="T16" s="16">
        <f>$D8*T$12/1000*$B$1*(1+$B$3)^T$13+ROUNDUP(((T$12+0.001)/$I8),0)*$G8</f>
        <v>55.768</v>
      </c>
      <c r="U16" s="16">
        <f>$D8*U$12/1000*$B$1*(1+$B$3)^U$13+ROUNDUP(((U$12+0.001)/$I8),0)*$G8</f>
        <v>56.644000000000005</v>
      </c>
      <c r="V16" s="16">
        <f>$D8*V$12/1000*$B$1*(1+$B$3)^V$13+ROUNDUP(((V$12+0.001)/$I8),0)*$G8</f>
        <v>57.519999999999996</v>
      </c>
      <c r="W16" s="16">
        <f>$D8*W$12/1000*$B$1*(1+$B$3)^W$13+ROUNDUP(((W$12+0.001)/$I8),0)*$G8</f>
        <v>58.396</v>
      </c>
      <c r="X16" s="16">
        <f>$D8*X$12/1000*$B$1*(1+$B$3)^X$13+ROUNDUP(((X$12+0.001)/$I8),0)*$G8</f>
        <v>59.272000000000006</v>
      </c>
      <c r="Y16" s="16">
        <f>$D8*Y$12/1000*$B$1*(1+$B$3)^Y$13+ROUNDUP(((Y$12+0.001)/$I8),0)*$G8</f>
        <v>60.147999999999996</v>
      </c>
      <c r="Z16" s="16">
        <f>$D8*Z$12/1000*$B$1*(1+$B$3)^Z$13+ROUNDUP(((Z$12+0.001)/$I8),0)*$G8</f>
        <v>61.024</v>
      </c>
      <c r="AA16" s="16">
        <f>$D8*AA$12/1000*$B$1*(1+$B$3)^AA$13+ROUNDUP(((AA$12+0.001)/$I8),0)*$G8</f>
        <v>61.900000000000006</v>
      </c>
      <c r="AB16" s="16">
        <f>$D8*AB$12/1000*$B$1*(1+$B$3)^AB$13+ROUNDUP(((AB$12+0.001)/$I8),0)*$G8</f>
        <v>62.775999999999996</v>
      </c>
      <c r="AC16" s="16">
        <f>$D8*AC$12/1000*$B$1*(1+$B$3)^AC$13+ROUNDUP(((AC$12+0.001)/$I8),0)*$G8</f>
        <v>63.652</v>
      </c>
      <c r="AD16" s="16">
        <f>$D8*AD$12/1000*$B$1*(1+$B$3)^AD$13+ROUNDUP(((AD$12+0.001)/$I8),0)*$G8</f>
        <v>64.528</v>
      </c>
      <c r="AE16" s="16">
        <f>$D8*AE$12/1000*$B$1*(1+$B$3)^AE$13+ROUNDUP(((AE$12+0.001)/$I8),0)*$G8</f>
        <v>65.404</v>
      </c>
      <c r="AF16" s="16">
        <f>$D8*AF$12/1000*$B$1*(1+$B$3)^AF$13+ROUNDUP(((AF$12+0.001)/$I8),0)*$G8</f>
        <v>66.28</v>
      </c>
      <c r="AG16" s="16">
        <f>$D8*AG$12/1000*$B$1*(1+$B$3)^AG$13+ROUNDUP(((AG$12+0.001)/$I8),0)*$G8</f>
        <v>67.156</v>
      </c>
      <c r="AH16" s="16">
        <f>$D8*AH$12/1000*$B$1*(1+$B$3)^AH$13+ROUNDUP(((AH$12+0.001)/$I8),0)*$G8</f>
        <v>68.032</v>
      </c>
      <c r="AI16" s="16">
        <f>$D8*AI$12/1000*$B$1*(1+$B$3)^AI$13+ROUNDUP(((AI$12+0.001)/$I8),0)*$G8</f>
        <v>68.908</v>
      </c>
      <c r="AJ16" s="16">
        <f>$D8*AJ$12/1000*$B$1*(1+$B$3)^AJ$13+ROUNDUP(((AJ$12+0.001)/$I8),0)*$G8</f>
        <v>69.78399999999999</v>
      </c>
      <c r="AK16" s="16">
        <f>$D8*AK$12/1000*$B$1*(1+$B$3)^AK$13+ROUNDUP(((AK$12+0.001)/$I8),0)*$G8</f>
        <v>110.66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tabSelected="1" workbookViewId="0" topLeftCell="A1">
      <selection activeCell="C4" sqref="C4"/>
    </sheetView>
  </sheetViews>
  <sheetFormatPr defaultColWidth="11.57421875" defaultRowHeight="12.75"/>
  <cols>
    <col min="1" max="1" width="21.421875" style="0" customWidth="1"/>
    <col min="2" max="2" width="9.140625" style="0" customWidth="1"/>
    <col min="3" max="16384" width="11.421875" style="0" customWidth="1"/>
  </cols>
  <sheetData>
    <row r="1" spans="1:12" ht="12.75">
      <c r="A1" s="1" t="s">
        <v>0</v>
      </c>
      <c r="B1" s="2">
        <v>0.1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2" ht="12.75">
      <c r="A2" t="s">
        <v>1</v>
      </c>
      <c r="B2" s="3">
        <v>4</v>
      </c>
    </row>
    <row r="3" spans="1:3" ht="12.75">
      <c r="A3" t="s">
        <v>22</v>
      </c>
      <c r="B3" s="18">
        <v>0.07</v>
      </c>
      <c r="C3" t="s">
        <v>26</v>
      </c>
    </row>
    <row r="5" spans="2:9" ht="38.25">
      <c r="B5" s="4" t="s">
        <v>2</v>
      </c>
      <c r="C5" s="4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ht="12">
      <c r="A6" s="6" t="s">
        <v>10</v>
      </c>
      <c r="B6" t="s">
        <v>11</v>
      </c>
      <c r="C6" s="7" t="s">
        <v>12</v>
      </c>
      <c r="D6" s="8">
        <v>57</v>
      </c>
      <c r="E6" s="8">
        <v>765</v>
      </c>
      <c r="F6" s="9">
        <f>E6/D6</f>
        <v>13.421052631578947</v>
      </c>
      <c r="G6" s="10">
        <v>0.75</v>
      </c>
      <c r="H6" s="11">
        <f>D6*$B$2/1000*365*$B$1</f>
        <v>8.322000000000001</v>
      </c>
      <c r="I6" s="12">
        <v>1500</v>
      </c>
    </row>
    <row r="7" spans="1:9" ht="12.75">
      <c r="A7" s="6" t="s">
        <v>13</v>
      </c>
      <c r="B7" t="s">
        <v>14</v>
      </c>
      <c r="C7" s="7" t="s">
        <v>15</v>
      </c>
      <c r="D7" s="8">
        <v>14</v>
      </c>
      <c r="E7" s="8">
        <v>900</v>
      </c>
      <c r="F7" s="9">
        <f>E7/D7</f>
        <v>64.28571428571429</v>
      </c>
      <c r="G7" s="10">
        <v>1.46</v>
      </c>
      <c r="H7" s="11">
        <f>D7*$B$2/1000*365*$B$1</f>
        <v>2.044</v>
      </c>
      <c r="I7" s="12">
        <v>10000</v>
      </c>
    </row>
    <row r="8" spans="1:9" ht="12.75">
      <c r="A8" s="6" t="s">
        <v>16</v>
      </c>
      <c r="B8" t="s">
        <v>17</v>
      </c>
      <c r="C8" s="7" t="s">
        <v>18</v>
      </c>
      <c r="D8" s="8">
        <v>6</v>
      </c>
      <c r="E8" s="8">
        <v>336</v>
      </c>
      <c r="F8" s="8">
        <f>E8/D8</f>
        <v>56</v>
      </c>
      <c r="G8" s="10">
        <v>40</v>
      </c>
      <c r="H8" s="11">
        <f>D8*$B$2/1000*365*$B$1</f>
        <v>0.876</v>
      </c>
      <c r="I8" s="12">
        <v>50000</v>
      </c>
    </row>
    <row r="9" spans="1:5" ht="12.75">
      <c r="A9" s="8"/>
      <c r="B9" s="8"/>
      <c r="C9" s="13"/>
      <c r="D9" s="14"/>
      <c r="E9" s="12"/>
    </row>
    <row r="10" spans="1:5" ht="12">
      <c r="A10" s="1"/>
      <c r="B10" s="1"/>
      <c r="C10" s="1"/>
      <c r="D10" s="1"/>
      <c r="E10" s="1"/>
    </row>
    <row r="11" spans="1:2" ht="12">
      <c r="A11" s="11"/>
      <c r="B11" s="11"/>
    </row>
    <row r="12" spans="1:37" ht="12">
      <c r="A12" t="s">
        <v>20</v>
      </c>
      <c r="B12">
        <f>B$13*365*$B$2</f>
        <v>0</v>
      </c>
      <c r="C12">
        <f>C$13*365*$B$2</f>
        <v>1460</v>
      </c>
      <c r="D12">
        <f>D$13*365*$B$2</f>
        <v>2920</v>
      </c>
      <c r="E12">
        <f>E$13*365*$B$2</f>
        <v>4380</v>
      </c>
      <c r="F12">
        <f>F$13*365*$B$2</f>
        <v>5840</v>
      </c>
      <c r="G12">
        <f>G$13*365*$B$2</f>
        <v>7300</v>
      </c>
      <c r="H12">
        <f>H$13*365*$B$2</f>
        <v>8760</v>
      </c>
      <c r="I12">
        <f>I$13*365*$B$2</f>
        <v>10220</v>
      </c>
      <c r="J12">
        <f>J$13*365*$B$2</f>
        <v>11680</v>
      </c>
      <c r="K12">
        <f>K$13*365*$B$2</f>
        <v>13140</v>
      </c>
      <c r="L12">
        <f>L$13*365*$B$2</f>
        <v>14600</v>
      </c>
      <c r="M12">
        <f>M$13*365*$B$2</f>
        <v>16060</v>
      </c>
      <c r="N12">
        <f>N$13*365*$B$2</f>
        <v>17520</v>
      </c>
      <c r="O12">
        <f>O$13*365*$B$2</f>
        <v>18980</v>
      </c>
      <c r="P12">
        <f>P$13*365*$B$2</f>
        <v>20440</v>
      </c>
      <c r="Q12">
        <f>Q$13*365*$B$2</f>
        <v>21900</v>
      </c>
      <c r="R12">
        <f>R$13*365*$B$2</f>
        <v>23360</v>
      </c>
      <c r="S12">
        <f>S$13*365*$B$2</f>
        <v>24820</v>
      </c>
      <c r="T12">
        <f>T$13*365*$B$2</f>
        <v>26280</v>
      </c>
      <c r="U12">
        <f>U$13*365*$B$2</f>
        <v>27740</v>
      </c>
      <c r="V12">
        <f>V$13*365*$B$2</f>
        <v>29200</v>
      </c>
      <c r="W12">
        <f>W$13*365*$B$2</f>
        <v>30660</v>
      </c>
      <c r="X12">
        <f>X$13*365*$B$2</f>
        <v>32120</v>
      </c>
      <c r="Y12">
        <f>Y$13*365*$B$2</f>
        <v>33580</v>
      </c>
      <c r="Z12">
        <f>Z$13*365*$B$2</f>
        <v>35040</v>
      </c>
      <c r="AA12">
        <f>AA$13*365*$B$2</f>
        <v>36500</v>
      </c>
      <c r="AB12">
        <f>AB$13*365*$B$2</f>
        <v>37960</v>
      </c>
      <c r="AC12">
        <f>AC$13*365*$B$2</f>
        <v>39420</v>
      </c>
      <c r="AD12">
        <f>AD$13*365*$B$2</f>
        <v>40880</v>
      </c>
      <c r="AE12">
        <f>AE$13*365*$B$2</f>
        <v>42340</v>
      </c>
      <c r="AF12">
        <f>AF$13*365*$B$2</f>
        <v>43800</v>
      </c>
      <c r="AG12">
        <f>AG$13*365*$B$2</f>
        <v>45260</v>
      </c>
      <c r="AH12">
        <f>AH$13*365*$B$2</f>
        <v>46720</v>
      </c>
      <c r="AI12">
        <f>AI$13*365*$B$2</f>
        <v>48180</v>
      </c>
      <c r="AJ12">
        <f>AJ$13*365*$B$2</f>
        <v>49640</v>
      </c>
      <c r="AK12">
        <f>AK$13*365*$B$2</f>
        <v>51100</v>
      </c>
    </row>
    <row r="13" spans="1:37" ht="12">
      <c r="A13" t="s">
        <v>19</v>
      </c>
      <c r="B13">
        <v>0</v>
      </c>
      <c r="C13">
        <f aca="true" t="shared" si="0" ref="C13:X13">B13+1</f>
        <v>1</v>
      </c>
      <c r="D13">
        <f t="shared" si="0"/>
        <v>2</v>
      </c>
      <c r="E13">
        <f t="shared" si="0"/>
        <v>3</v>
      </c>
      <c r="F13">
        <f t="shared" si="0"/>
        <v>4</v>
      </c>
      <c r="G13">
        <f t="shared" si="0"/>
        <v>5</v>
      </c>
      <c r="H13">
        <f t="shared" si="0"/>
        <v>6</v>
      </c>
      <c r="I13">
        <f t="shared" si="0"/>
        <v>7</v>
      </c>
      <c r="J13">
        <f t="shared" si="0"/>
        <v>8</v>
      </c>
      <c r="K13">
        <f t="shared" si="0"/>
        <v>9</v>
      </c>
      <c r="L13">
        <f t="shared" si="0"/>
        <v>10</v>
      </c>
      <c r="M13">
        <f t="shared" si="0"/>
        <v>11</v>
      </c>
      <c r="N13">
        <f t="shared" si="0"/>
        <v>12</v>
      </c>
      <c r="O13">
        <f t="shared" si="0"/>
        <v>13</v>
      </c>
      <c r="P13">
        <f t="shared" si="0"/>
        <v>14</v>
      </c>
      <c r="Q13">
        <f t="shared" si="0"/>
        <v>15</v>
      </c>
      <c r="R13">
        <f t="shared" si="0"/>
        <v>16</v>
      </c>
      <c r="S13">
        <f t="shared" si="0"/>
        <v>17</v>
      </c>
      <c r="T13">
        <f t="shared" si="0"/>
        <v>18</v>
      </c>
      <c r="U13">
        <f t="shared" si="0"/>
        <v>19</v>
      </c>
      <c r="V13">
        <f t="shared" si="0"/>
        <v>20</v>
      </c>
      <c r="W13">
        <f t="shared" si="0"/>
        <v>21</v>
      </c>
      <c r="X13">
        <f t="shared" si="0"/>
        <v>22</v>
      </c>
      <c r="Y13">
        <f>X13+1</f>
        <v>23</v>
      </c>
      <c r="Z13">
        <f aca="true" t="shared" si="1" ref="Z13:AK13">Y13+1</f>
        <v>24</v>
      </c>
      <c r="AA13">
        <f t="shared" si="1"/>
        <v>25</v>
      </c>
      <c r="AB13">
        <f t="shared" si="1"/>
        <v>26</v>
      </c>
      <c r="AC13">
        <f t="shared" si="1"/>
        <v>27</v>
      </c>
      <c r="AD13">
        <f t="shared" si="1"/>
        <v>28</v>
      </c>
      <c r="AE13">
        <f t="shared" si="1"/>
        <v>29</v>
      </c>
      <c r="AF13">
        <f t="shared" si="1"/>
        <v>30</v>
      </c>
      <c r="AG13">
        <f t="shared" si="1"/>
        <v>31</v>
      </c>
      <c r="AH13">
        <f t="shared" si="1"/>
        <v>32</v>
      </c>
      <c r="AI13">
        <f t="shared" si="1"/>
        <v>33</v>
      </c>
      <c r="AJ13">
        <f t="shared" si="1"/>
        <v>34</v>
      </c>
      <c r="AK13">
        <f t="shared" si="1"/>
        <v>35</v>
      </c>
    </row>
    <row r="14" spans="1:37" ht="12">
      <c r="A14" s="15" t="s">
        <v>12</v>
      </c>
      <c r="B14" s="16">
        <f>$D6*B$12/1000*$B$1*(1+$B$3)^B$13+ROUNDUP(((B$12+0.001)/$I6),0)*$G6</f>
        <v>0.75</v>
      </c>
      <c r="C14" s="16">
        <f>$D6*C$12/1000*$B$1*(1+$B$3)^C$13+ROUNDUP(((C$12+0.001)/$I6),0)*$G6</f>
        <v>9.65454</v>
      </c>
      <c r="D14" s="16">
        <f>$D6*D$12/1000*$B$1*(1+$B$3)^D$13+ROUNDUP(((D$12+0.001)/$I6),0)*$G6</f>
        <v>20.555715600000003</v>
      </c>
      <c r="E14" s="16">
        <f>$D6*E$12/1000*$B$1*(1+$B$3)^E$13+ROUNDUP(((E$12+0.001)/$I6),0)*$G6</f>
        <v>32.834423538</v>
      </c>
      <c r="F14" s="16">
        <f>$D6*F$12/1000*$B$1*(1+$B$3)^F$13+ROUNDUP(((F$12+0.001)/$I6),0)*$G6</f>
        <v>46.63377758088001</v>
      </c>
      <c r="G14" s="16">
        <f>$D6*G$12/1000*$B$1*(1+$B$3)^G$13+ROUNDUP(((G$12+0.001)/$I6),0)*$G6</f>
        <v>62.110177514427015</v>
      </c>
      <c r="H14" s="16">
        <f>$D6*H$12/1000*$B$1*(1+$B$3)^H$13+ROUNDUP(((H$12+0.001)/$I6),0)*$G6</f>
        <v>79.43446792852427</v>
      </c>
      <c r="I14" s="16">
        <f>$D6*I$12/1000*$B$1*(1+$B$3)^I$13+ROUNDUP(((I$12+0.001)/$I6),0)*$G6</f>
        <v>98.79319413077447</v>
      </c>
      <c r="J14" s="16">
        <f>$D6*J$12/1000*$B$1*(1+$B$3)^J$13+ROUNDUP(((J$12+0.001)/$I6),0)*$G6</f>
        <v>120.38996310848994</v>
      </c>
      <c r="K14" s="16">
        <f>$D6*K$12/1000*$B$1*(1+$B$3)^K$13+ROUNDUP(((K$12+0.001)/$I6),0)*$G6</f>
        <v>144.44691809184476</v>
      </c>
      <c r="L14" s="16">
        <f>$D6*L$12/1000*$B$1*(1+$B$3)^L$13+ROUNDUP(((L$12+0.001)/$I6),0)*$G6</f>
        <v>171.20633595363768</v>
      </c>
      <c r="M14" s="16">
        <f>$D6*M$12/1000*$B$1*(1+$B$3)^M$13+ROUNDUP(((M$12+0.001)/$I6),0)*$G6</f>
        <v>200.93235741743155</v>
      </c>
      <c r="N14" s="16">
        <f>$D6*N$12/1000*$B$1*(1+$B$3)^N$13+ROUNDUP(((N$12+0.001)/$I6),0)*$G6</f>
        <v>233.9128608399837</v>
      </c>
      <c r="O14" s="16">
        <f>$D6*O$12/1000*$B$1*(1+$B$3)^O$13+ROUNDUP(((O$12+0.001)/$I6),0)*$G6</f>
        <v>270.4614911903478</v>
      </c>
      <c r="P14" s="16">
        <f>$D6*P$12/1000*$B$1*(1+$B$3)^P$13+ROUNDUP(((P$12+0.001)/$I6),0)*$G6</f>
        <v>310.91985677164683</v>
      </c>
      <c r="Q14" s="16">
        <f>$D6*Q$12/1000*$B$1*(1+$B$3)^Q$13+ROUNDUP(((Q$12+0.001)/$I6),0)*$G6</f>
        <v>355.6599072274952</v>
      </c>
      <c r="R14" s="16">
        <f>$D6*R$12/1000*$B$1*(1+$B$3)^R$13+ROUNDUP(((R$12+0.001)/$I6),0)*$G6</f>
        <v>405.0865074489812</v>
      </c>
      <c r="S14" s="16">
        <f>$D6*S$12/1000*$B$1*(1+$B$3)^S$13+ROUNDUP(((S$12+0.001)/$I6),0)*$G6</f>
        <v>459.6402231560605</v>
      </c>
      <c r="T14" s="16">
        <f>$D6*T$12/1000*$B$1*(1+$B$3)^T$13+ROUNDUP(((T$12+0.001)/$I6),0)*$G6</f>
        <v>519.8003351756308</v>
      </c>
      <c r="U14" s="16">
        <f>$D6*U$12/1000*$B$1*(1+$B$3)^U$13+ROUNDUP(((U$12+0.001)/$I6),0)*$G6</f>
        <v>586.0881007844765</v>
      </c>
      <c r="V14" s="16">
        <f>$D6*V$12/1000*$B$1*(1+$B$3)^V$13+ROUNDUP(((V$12+0.001)/$I6),0)*$G6</f>
        <v>659.0702819361998</v>
      </c>
      <c r="W14" s="16">
        <f>$D6*W$12/1000*$B$1*(1+$B$3)^W$13+ROUNDUP(((W$12+0.001)/$I6),0)*$G6</f>
        <v>739.3629617553204</v>
      </c>
      <c r="X14" s="16">
        <f>$D6*X$12/1000*$B$1*(1+$B$3)^X$13+ROUNDUP(((X$12+0.001)/$I6),0)*$G6</f>
        <v>827.6356723676306</v>
      </c>
      <c r="Y14" s="16">
        <f>$D6*Y$12/1000*$B$1*(1+$B$3)^Y$13+ROUNDUP(((Y$12+0.001)/$I6),0)*$G6</f>
        <v>924.6158589530631</v>
      </c>
      <c r="Z14" s="16">
        <f>$D6*Z$12/1000*$B$1*(1+$B$3)^Z$13+ROUNDUP(((Z$12+0.001)/$I6),0)*$G6</f>
        <v>1031.093706865855</v>
      </c>
      <c r="AA14" s="16">
        <f>$D6*AA$12/1000*$B$1*(1+$B$3)^AA$13+ROUNDUP(((AA$12+0.001)/$I6),0)*$G6</f>
        <v>1147.9273607775676</v>
      </c>
      <c r="AB14" s="16">
        <f>$D6*AB$12/1000*$B$1*(1+$B$3)^AB$13+ROUNDUP(((AB$12+0.001)/$I6),0)*$G6</f>
        <v>1276.048567073277</v>
      </c>
      <c r="AC14" s="16">
        <f>$D6*AC$12/1000*$B$1*(1+$B$3)^AC$13+ROUNDUP(((AC$12+0.001)/$I6),0)*$G6</f>
        <v>1416.4687731825763</v>
      </c>
      <c r="AD14" s="16">
        <f>$D6*AD$12/1000*$B$1*(1+$B$3)^AD$13+ROUNDUP(((AD$12+0.001)/$I6),0)*$G6</f>
        <v>1570.2857201685174</v>
      </c>
      <c r="AE14" s="16">
        <f>$D6*AE$12/1000*$B$1*(1+$B$3)^AE$13+ROUNDUP(((AE$12+0.001)/$I6),0)*$G6</f>
        <v>1738.6905677438965</v>
      </c>
      <c r="AF14" s="16">
        <f>$D6*AF$12/1000*$B$1*(1+$B$3)^AF$13+ROUNDUP(((AF$12+0.001)/$I6),0)*$G6</f>
        <v>1922.9755939510026</v>
      </c>
      <c r="AG14" s="16">
        <f>$D6*AG$12/1000*$B$1*(1+$B$3)^AG$13+ROUNDUP(((AG$12+0.001)/$I6),0)*$G6</f>
        <v>2124.5425150451592</v>
      </c>
      <c r="AH14" s="16">
        <f>$D6*AH$12/1000*$B$1*(1+$B$3)^AH$13+ROUNDUP(((AH$12+0.001)/$I6),0)*$G6</f>
        <v>2344.911474682137</v>
      </c>
      <c r="AI14" s="16">
        <f>$D6*AI$12/1000*$B$1*(1+$B$3)^AI$13+ROUNDUP(((AI$12+0.001)/$I6),0)*$G6</f>
        <v>2585.7307553445703</v>
      </c>
      <c r="AJ14" s="16">
        <f>$D6*AJ$12/1000*$B$1*(1+$B$3)^AJ$13+ROUNDUP(((AJ$12+0.001)/$I6),0)*$G6</f>
        <v>2848.787269073802</v>
      </c>
      <c r="AK14" s="16">
        <f>$D6*AK$12/1000*$B$1*(1+$B$3)^AK$13+ROUNDUP(((AK$12+0.001)/$I6),0)*$G6</f>
        <v>3136.0178890239376</v>
      </c>
    </row>
    <row r="15" spans="1:37" ht="12">
      <c r="A15" s="15" t="s">
        <v>15</v>
      </c>
      <c r="B15" s="16">
        <f>$D7*B$12/1000*$B$1*(1+$B$3)^B$13+ROUNDUP(((B$12+0.001)/$I7),0)*$G7</f>
        <v>1.46</v>
      </c>
      <c r="C15" s="16">
        <f>$D7*C$12/1000*$B$1*(1+$B$3)^C$13+ROUNDUP(((C$12+0.001)/$I7),0)*$G7</f>
        <v>3.6470800000000003</v>
      </c>
      <c r="D15" s="16">
        <f>$D7*D$12/1000*$B$1*(1+$B$3)^D$13+ROUNDUP(((D$12+0.001)/$I7),0)*$G7</f>
        <v>6.1403512000000005</v>
      </c>
      <c r="E15" s="16">
        <f>$D7*E$12/1000*$B$1*(1+$B$3)^E$13+ROUNDUP(((E$12+0.001)/$I7),0)*$G7</f>
        <v>8.971963676000001</v>
      </c>
      <c r="F15" s="16">
        <f>$D7*F$12/1000*$B$1*(1+$B$3)^F$13+ROUNDUP(((F$12+0.001)/$I7),0)*$G7</f>
        <v>12.177068177759999</v>
      </c>
      <c r="G15" s="16">
        <f>$D7*G$12/1000*$B$1*(1+$B$3)^G$13+ROUNDUP(((G$12+0.001)/$I7),0)*$G7</f>
        <v>15.794078687754002</v>
      </c>
      <c r="H15" s="16">
        <f>$D7*H$12/1000*$B$1*(1+$B$3)^H$13+ROUNDUP(((H$12+0.001)/$I7),0)*$G7</f>
        <v>19.864957035076138</v>
      </c>
      <c r="I15" s="16">
        <f>$D7*I$12/1000*$B$1*(1+$B$3)^I$13+ROUNDUP(((I$12+0.001)/$I7),0)*$G7</f>
        <v>25.895521365453384</v>
      </c>
      <c r="J15" s="16">
        <f>$D7*J$12/1000*$B$1*(1+$B$3)^J$13+ROUNDUP(((J$12+0.001)/$I7),0)*$G7</f>
        <v>31.015780412611562</v>
      </c>
      <c r="K15" s="16">
        <f>$D7*K$12/1000*$B$1*(1+$B$3)^K$13+ROUNDUP(((K$12+0.001)/$I7),0)*$G7</f>
        <v>36.740295671681174</v>
      </c>
      <c r="L15" s="16">
        <f>$D7*L$12/1000*$B$1*(1+$B$3)^L$13+ROUNDUP(((L$12+0.001)/$I7),0)*$G7</f>
        <v>43.128573742998725</v>
      </c>
      <c r="M15" s="16">
        <f>$D7*M$12/1000*$B$1*(1+$B$3)^M$13+ROUNDUP(((M$12+0.001)/$I7),0)*$G7</f>
        <v>50.2454912955095</v>
      </c>
      <c r="N15" s="16">
        <f>$D7*N$12/1000*$B$1*(1+$B$3)^N$13+ROUNDUP(((N$12+0.001)/$I7),0)*$G7</f>
        <v>58.16175529403109</v>
      </c>
      <c r="O15" s="16">
        <f>$D7*O$12/1000*$B$1*(1+$B$3)^O$13+ROUNDUP(((O$12+0.001)/$I7),0)*$G7</f>
        <v>66.9544013449977</v>
      </c>
      <c r="P15" s="16">
        <f>$D7*P$12/1000*$B$1*(1+$B$3)^P$13+ROUNDUP(((P$12+0.001)/$I7),0)*$G7</f>
        <v>78.16733324215889</v>
      </c>
      <c r="Q15" s="16">
        <f>$D7*Q$12/1000*$B$1*(1+$B$3)^Q$13+ROUNDUP(((Q$12+0.001)/$I7),0)*$G7</f>
        <v>88.97190703833216</v>
      </c>
      <c r="R15" s="16">
        <f>$D7*R$12/1000*$B$1*(1+$B$3)^R$13+ROUNDUP(((R$12+0.001)/$I7),0)*$G7</f>
        <v>100.92756323308309</v>
      </c>
      <c r="S15" s="16">
        <f>$D7*S$12/1000*$B$1*(1+$B$3)^S$13+ROUNDUP(((S$12+0.001)/$I7),0)*$G7</f>
        <v>114.14251095061135</v>
      </c>
      <c r="T15" s="16">
        <f>$D7*T$12/1000*$B$1*(1+$B$3)^T$13+ROUNDUP(((T$12+0.001)/$I7),0)*$G7</f>
        <v>128.73446828875143</v>
      </c>
      <c r="U15" s="16">
        <f>$D7*U$12/1000*$B$1*(1+$B$3)^U$13+ROUNDUP(((U$12+0.001)/$I7),0)*$G7</f>
        <v>144.83146335057316</v>
      </c>
      <c r="V15" s="16">
        <f>$D7*V$12/1000*$B$1*(1+$B$3)^V$13+ROUNDUP(((V$12+0.001)/$I7),0)*$G7</f>
        <v>162.572700826435</v>
      </c>
      <c r="W15" s="16">
        <f>$D7*W$12/1000*$B$1*(1+$B$3)^W$13+ROUNDUP(((W$12+0.001)/$I7),0)*$G7</f>
        <v>183.56949937849978</v>
      </c>
      <c r="X15" s="16">
        <f>$D7*X$12/1000*$B$1*(1+$B$3)^X$13+ROUNDUP(((X$12+0.001)/$I7),0)*$G7</f>
        <v>205.066305493804</v>
      </c>
      <c r="Y15" s="16">
        <f>$D7*Y$12/1000*$B$1*(1+$B$3)^Y$13+ROUNDUP(((Y$12+0.001)/$I7),0)*$G7</f>
        <v>228.7017899182962</v>
      </c>
      <c r="Z15" s="16">
        <f>$D7*Z$12/1000*$B$1*(1+$B$3)^Z$13+ROUNDUP(((Z$12+0.001)/$I7),0)*$G7</f>
        <v>254.67003326529772</v>
      </c>
      <c r="AA15" s="16">
        <f>$D7*AA$12/1000*$B$1*(1+$B$3)^AA$13+ROUNDUP(((AA$12+0.001)/$I7),0)*$G7</f>
        <v>283.1818079102797</v>
      </c>
      <c r="AB15" s="16">
        <f>$D7*AB$12/1000*$B$1*(1+$B$3)^AB$13+ROUNDUP(((AB$12+0.001)/$I7),0)*$G7</f>
        <v>314.4659638425593</v>
      </c>
      <c r="AC15" s="16">
        <f>$D7*AC$12/1000*$B$1*(1+$B$3)^AC$13+ROUNDUP(((AC$12+0.001)/$I7),0)*$G7</f>
        <v>348.77092674659764</v>
      </c>
      <c r="AD15" s="16">
        <f>$D7*AD$12/1000*$B$1*(1+$B$3)^AD$13+ROUNDUP(((AD$12+0.001)/$I7),0)*$G7</f>
        <v>387.82631723437277</v>
      </c>
      <c r="AE15" s="16">
        <f>$D7*AE$12/1000*$B$1*(1+$B$3)^AE$13+ROUNDUP(((AE$12+0.001)/$I7),0)*$G7</f>
        <v>429.00470084937814</v>
      </c>
      <c r="AF15" s="16">
        <f>$D7*AF$12/1000*$B$1*(1+$B$3)^AF$13+ROUNDUP(((AF$12+0.001)/$I7),0)*$G7</f>
        <v>474.08347921603576</v>
      </c>
      <c r="AG15" s="16">
        <f>$D7*AG$12/1000*$B$1*(1+$B$3)^AG$13+ROUNDUP(((AG$12+0.001)/$I7),0)*$G7</f>
        <v>523.4069335198636</v>
      </c>
      <c r="AH15" s="16">
        <f>$D7*AH$12/1000*$B$1*(1+$B$3)^AH$13+ROUNDUP(((AH$12+0.001)/$I7),0)*$G7</f>
        <v>577.3484323780685</v>
      </c>
      <c r="AI15" s="16">
        <f>$D7*AI$12/1000*$B$1*(1+$B$3)^AI$13+ROUNDUP(((AI$12+0.001)/$I7),0)*$G7</f>
        <v>636.312817102175</v>
      </c>
      <c r="AJ15" s="16">
        <f>$D7*AJ$12/1000*$B$1*(1+$B$3)^AJ$13+ROUNDUP(((AJ$12+0.001)/$I7),0)*$G7</f>
        <v>700.7389783690039</v>
      </c>
      <c r="AK15" s="16">
        <f>$D7*AK$12/1000*$B$1*(1+$B$3)^AK$13+ROUNDUP(((AK$12+0.001)/$I7),0)*$G7</f>
        <v>772.5626394093882</v>
      </c>
    </row>
    <row r="16" spans="1:37" ht="12">
      <c r="A16" s="15" t="s">
        <v>18</v>
      </c>
      <c r="B16" s="16">
        <f>$D8*B$12/1000*$B$1*(1+$B$3)^B$13+ROUNDUP(((B$12+0.001)/$I8),0)*$G8</f>
        <v>40</v>
      </c>
      <c r="C16" s="16">
        <f>$D8*C$12/1000*$B$1*(1+$B$3)^C$13+ROUNDUP(((C$12+0.001)/$I8),0)*$G8</f>
        <v>40.93732</v>
      </c>
      <c r="D16" s="16">
        <f>$D8*D$12/1000*$B$1*(1+$B$3)^D$13+ROUNDUP(((D$12+0.001)/$I8),0)*$G8</f>
        <v>42.0058648</v>
      </c>
      <c r="E16" s="16">
        <f>$D8*E$12/1000*$B$1*(1+$B$3)^E$13+ROUNDUP(((E$12+0.001)/$I8),0)*$G8</f>
        <v>43.219413004</v>
      </c>
      <c r="F16" s="16">
        <f>$D8*F$12/1000*$B$1*(1+$B$3)^F$13+ROUNDUP(((F$12+0.001)/$I8),0)*$G8</f>
        <v>44.59302921904</v>
      </c>
      <c r="G16" s="16">
        <f>$D8*G$12/1000*$B$1*(1+$B$3)^G$13+ROUNDUP(((G$12+0.001)/$I8),0)*$G8</f>
        <v>46.143176580466005</v>
      </c>
      <c r="H16" s="16">
        <f>$D8*H$12/1000*$B$1*(1+$B$3)^H$13+ROUNDUP(((H$12+0.001)/$I8),0)*$G8</f>
        <v>47.88783872931835</v>
      </c>
      <c r="I16" s="16">
        <f>$D8*I$12/1000*$B$1*(1+$B$3)^I$13+ROUNDUP(((I$12+0.001)/$I8),0)*$G8</f>
        <v>49.846652013765734</v>
      </c>
      <c r="J16" s="16">
        <f>$D8*J$12/1000*$B$1*(1+$B$3)^J$13+ROUNDUP(((J$12+0.001)/$I8),0)*$G8</f>
        <v>52.0410487482621</v>
      </c>
      <c r="K16" s="16">
        <f>$D8*K$12/1000*$B$1*(1+$B$3)^K$13+ROUNDUP(((K$12+0.001)/$I8),0)*$G8</f>
        <v>54.4944124307205</v>
      </c>
      <c r="L16" s="16">
        <f>$D8*L$12/1000*$B$1*(1+$B$3)^L$13+ROUNDUP(((L$12+0.001)/$I8),0)*$G8</f>
        <v>57.23224588985659</v>
      </c>
      <c r="M16" s="16">
        <f>$D8*M$12/1000*$B$1*(1+$B$3)^M$13+ROUNDUP(((M$12+0.001)/$I8),0)*$G8</f>
        <v>60.28235341236122</v>
      </c>
      <c r="N16" s="16">
        <f>$D8*N$12/1000*$B$1*(1+$B$3)^N$13+ROUNDUP(((N$12+0.001)/$I8),0)*$G8</f>
        <v>63.67503798315617</v>
      </c>
      <c r="O16" s="16">
        <f>$D8*O$12/1000*$B$1*(1+$B$3)^O$13+ROUNDUP(((O$12+0.001)/$I8),0)*$G8</f>
        <v>67.44331486214188</v>
      </c>
      <c r="P16" s="16">
        <f>$D8*P$12/1000*$B$1*(1+$B$3)^P$13+ROUNDUP(((P$12+0.001)/$I8),0)*$G8</f>
        <v>71.62314281806809</v>
      </c>
      <c r="Q16" s="16">
        <f>$D8*Q$12/1000*$B$1*(1+$B$3)^Q$13+ROUNDUP(((Q$12+0.001)/$I8),0)*$G8</f>
        <v>76.25367444499949</v>
      </c>
      <c r="R16" s="16">
        <f>$D8*R$12/1000*$B$1*(1+$B$3)^R$13+ROUNDUP(((R$12+0.001)/$I8),0)*$G8</f>
        <v>81.37752709989275</v>
      </c>
      <c r="S16" s="16">
        <f>$D8*S$12/1000*$B$1*(1+$B$3)^S$13+ROUNDUP(((S$12+0.001)/$I8),0)*$G8</f>
        <v>87.04107612169057</v>
      </c>
      <c r="T16" s="16">
        <f>$D8*T$12/1000*$B$1*(1+$B$3)^T$13+ROUNDUP(((T$12+0.001)/$I8),0)*$G8</f>
        <v>93.29477212375062</v>
      </c>
      <c r="U16" s="16">
        <f>$D8*U$12/1000*$B$1*(1+$B$3)^U$13+ROUNDUP(((U$12+0.001)/$I8),0)*$G8</f>
        <v>100.19348429310278</v>
      </c>
      <c r="V16" s="16">
        <f>$D8*V$12/1000*$B$1*(1+$B$3)^V$13+ROUNDUP(((V$12+0.001)/$I8),0)*$G8</f>
        <v>107.79687178275786</v>
      </c>
      <c r="W16" s="16">
        <f>$D8*W$12/1000*$B$1*(1+$B$3)^W$13+ROUNDUP(((W$12+0.001)/$I8),0)*$G8</f>
        <v>116.16978544792846</v>
      </c>
      <c r="X16" s="16">
        <f>$D8*X$12/1000*$B$1*(1+$B$3)^X$13+ROUNDUP(((X$12+0.001)/$I8),0)*$G8</f>
        <v>125.38270235448744</v>
      </c>
      <c r="Y16" s="16">
        <f>$D8*Y$12/1000*$B$1*(1+$B$3)^Y$13+ROUNDUP(((Y$12+0.001)/$I8),0)*$G8</f>
        <v>135.5121956792698</v>
      </c>
      <c r="Z16" s="16">
        <f>$D8*Z$12/1000*$B$1*(1+$B$3)^Z$13+ROUNDUP(((Z$12+0.001)/$I8),0)*$G8</f>
        <v>146.64144282798475</v>
      </c>
      <c r="AA16" s="16">
        <f>$D8*AA$12/1000*$B$1*(1+$B$3)^AA$13+ROUNDUP(((AA$12+0.001)/$I8),0)*$G8</f>
        <v>158.8607748186913</v>
      </c>
      <c r="AB16" s="16">
        <f>$D8*AB$12/1000*$B$1*(1+$B$3)^AB$13+ROUNDUP(((AB$12+0.001)/$I8),0)*$G8</f>
        <v>172.26827021823968</v>
      </c>
      <c r="AC16" s="16">
        <f>$D8*AC$12/1000*$B$1*(1+$B$3)^AC$13+ROUNDUP(((AC$12+0.001)/$I8),0)*$G8</f>
        <v>186.97039717711328</v>
      </c>
      <c r="AD16" s="16">
        <f>$D8*AD$12/1000*$B$1*(1+$B$3)^AD$13+ROUNDUP(((AD$12+0.001)/$I8),0)*$G8</f>
        <v>203.08270738615977</v>
      </c>
      <c r="AE16" s="16">
        <f>$D8*AE$12/1000*$B$1*(1+$B$3)^AE$13+ROUNDUP(((AE$12+0.001)/$I8),0)*$G8</f>
        <v>220.7305860783049</v>
      </c>
      <c r="AF16" s="16">
        <f>$D8*AF$12/1000*$B$1*(1+$B$3)^AF$13+ROUNDUP(((AF$12+0.001)/$I8),0)*$G8</f>
        <v>240.05006252115817</v>
      </c>
      <c r="AG16" s="16">
        <f>$D8*AG$12/1000*$B$1*(1+$B$3)^AG$13+ROUNDUP(((AG$12+0.001)/$I8),0)*$G8</f>
        <v>261.18868579422724</v>
      </c>
      <c r="AH16" s="16">
        <f>$D8*AH$12/1000*$B$1*(1+$B$3)^AH$13+ROUNDUP(((AH$12+0.001)/$I8),0)*$G8</f>
        <v>284.30647101917225</v>
      </c>
      <c r="AI16" s="16">
        <f>$D8*AI$12/1000*$B$1*(1+$B$3)^AI$13+ROUNDUP(((AI$12+0.001)/$I8),0)*$G8</f>
        <v>309.57692161521794</v>
      </c>
      <c r="AJ16" s="16">
        <f>$D8*AJ$12/1000*$B$1*(1+$B$3)^AJ$13+ROUNDUP(((AJ$12+0.001)/$I8),0)*$G8</f>
        <v>337.18813358671594</v>
      </c>
      <c r="AK16" s="16">
        <f>$D8*AK$12/1000*$B$1*(1+$B$3)^AK$13+ROUNDUP(((AK$12+0.001)/$I8),0)*$G8</f>
        <v>407.34398831830924</v>
      </c>
    </row>
    <row r="20" spans="1:6" ht="12">
      <c r="A20" s="17" t="s">
        <v>24</v>
      </c>
      <c r="B20" s="17"/>
      <c r="C20" s="17" t="s">
        <v>21</v>
      </c>
      <c r="D20" s="17"/>
      <c r="E20" s="17"/>
      <c r="F20" s="17"/>
    </row>
    <row r="21" ht="12">
      <c r="A21" t="s">
        <v>25</v>
      </c>
    </row>
  </sheetData>
  <mergeCells count="2">
    <mergeCell ref="A20:B20"/>
    <mergeCell ref="C20:F20"/>
  </mergeCells>
  <hyperlinks>
    <hyperlink ref="A6" r:id="rId1" display="http://genet.gelighting.com/LightProducts/Dispatcher?REQUEST=CONSUMERSPECPAGE&amp;PRODUCTCODE=71970&amp;BreadCrumbValues=General%20Purpose_Standard_"/>
    <hyperlink ref="A7" r:id="rId2" display="http://www.homedepot.com/webapp/wcs/stores/servlet/Navigation?id=4566&amp;jspStoreDir=hdus&amp;catalogId=10053&amp;marketID=401&amp;locStoreNum=8125&amp;N=4566%2B90401&amp;langId=-1&amp;linktype=brand&amp;storeId=10051&amp;ddkey=THDStoreFinder"/>
    <hyperlink ref="A8" r:id="rId3" display="http://store.mypharox.com/Pharox60--6-Watt-Dimmable-LED-Bulb-40110V41_p_2.html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Mitra</cp:lastModifiedBy>
  <dcterms:modified xsi:type="dcterms:W3CDTF">2009-12-27T21:50:22Z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